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<sst xmlns="http://schemas.openxmlformats.org/spreadsheetml/2006/main" count="58" uniqueCount="47">
  <si>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Kurbellänge</t>
  </si>
  <si>
    <t>mm</t>
  </si>
  <si>
    <t>kg</t>
  </si>
  <si>
    <t>Radgröße</t>
  </si>
  <si>
    <t>Reifendurchm.</t>
  </si>
  <si>
    <t>N</t>
  </si>
  <si>
    <t>r_Blatt</t>
  </si>
  <si>
    <t>r_Ritzel</t>
  </si>
  <si>
    <t>M_Kurbel</t>
  </si>
  <si>
    <t>Nm</t>
  </si>
  <si>
    <t>M_Antrieb</t>
  </si>
  <si>
    <t>F_Kette</t>
  </si>
  <si>
    <t>kg)</t>
  </si>
  <si>
    <t>F_Antrieb</t>
  </si>
  <si>
    <t>r_Rad</t>
  </si>
  <si>
    <t>Radmasse</t>
  </si>
  <si>
    <t>Anfahrbeschl.</t>
  </si>
  <si>
    <t>m/s^2</t>
  </si>
  <si>
    <t>maximale Beschleunigung * 0.5</t>
  </si>
  <si>
    <t>g</t>
  </si>
  <si>
    <t>Wiegetrittfaktor</t>
  </si>
  <si>
    <t>s</t>
  </si>
  <si>
    <t>Kräfte im Fahrradantrieb</t>
  </si>
  <si>
    <t>D. Bettge, 5.10.2000</t>
  </si>
  <si>
    <t>Eingaben</t>
  </si>
  <si>
    <t>Ergebnisse</t>
  </si>
  <si>
    <t>Zähne Kettenblatt</t>
  </si>
  <si>
    <t>Zähne Ritzel</t>
  </si>
  <si>
    <t>mit Anfahrbeschl. ohne jegliche Verluste</t>
  </si>
  <si>
    <t>F_Kurbel</t>
  </si>
  <si>
    <t>Antriebskraft auf der Strasse</t>
  </si>
  <si>
    <t>(entspricht</t>
  </si>
  <si>
    <t>entspricht</t>
  </si>
  <si>
    <t>maximale Leistung * 0.5</t>
  </si>
  <si>
    <t>P bei 100 min^-1</t>
  </si>
  <si>
    <t>kW</t>
  </si>
  <si>
    <t>Drehmoment an der Kurbel</t>
  </si>
  <si>
    <t>Kettenkraft</t>
  </si>
  <si>
    <t>Drehmoment an der Hinterachse</t>
  </si>
  <si>
    <t>Fahrermasse</t>
  </si>
  <si>
    <t>Sind die Käfte im Antriebsstrang gering?</t>
  </si>
  <si>
    <t>0 auf 100 km/h in</t>
  </si>
  <si>
    <t>Trittkraft = Fahrer-Gewichtskraft * Wiegetrittfaktor</t>
  </si>
  <si>
    <t>max. Steigung</t>
  </si>
  <si>
    <t>max. Steigungswinkel</t>
  </si>
  <si>
    <t>°</t>
  </si>
  <si>
    <t>%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</si>
</sst>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2" borderId="13" xfId="0" applyNumberFormat="1" applyFill="1" applyBorder="1" applyAlignment="1">
      <alignment/>
    </xf>
    <xf numFmtId="169" fontId="0" fillId="2" borderId="13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0" fontId="0" fillId="2" borderId="15" xfId="0" applyFill="1" applyBorder="1" applyAlignment="1">
      <alignment/>
    </xf>
    <xf numFmtId="169" fontId="0" fillId="2" borderId="16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3" fillId="2" borderId="12" xfId="0" applyFont="1" applyFill="1" applyBorder="1" applyAlignment="1">
      <alignment/>
    </xf>
    <xf numFmtId="1" fontId="3" fillId="2" borderId="13" xfId="0" applyNumberFormat="1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1" fontId="0" fillId="2" borderId="2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3.421875" style="0" customWidth="1"/>
    <col min="2" max="2" width="19.8515625" style="0" customWidth="1"/>
    <col min="3" max="3" width="6.28125" style="0" customWidth="1"/>
    <col min="4" max="4" width="7.00390625" style="0" customWidth="1"/>
  </cols>
  <sheetData>
    <row r="1" spans="2:5" ht="15.75">
      <c r="B1" s="1" t="s">
        <v>22</v>
      </c>
      <c r="E1" t="s">
        <v>23</v>
      </c>
    </row>
    <row r="2" spans="1:2" ht="15.75">
      <c r="A2" s="1"/>
      <c r="B2" t="s">
        <v>40</v>
      </c>
    </row>
    <row r="4" spans="2:4" ht="12.75">
      <c r="B4" s="8" t="s">
        <v>24</v>
      </c>
      <c r="C4" s="9"/>
      <c r="D4" s="10"/>
    </row>
    <row r="5" spans="2:4" ht="12.75">
      <c r="B5" s="14" t="s">
        <v>26</v>
      </c>
      <c r="C5" s="15">
        <v>30</v>
      </c>
      <c r="D5" s="16"/>
    </row>
    <row r="6" spans="2:4" ht="12.75">
      <c r="B6" s="17" t="s">
        <v>27</v>
      </c>
      <c r="C6" s="18">
        <v>32</v>
      </c>
      <c r="D6" s="19"/>
    </row>
    <row r="7" spans="2:4" ht="12.75">
      <c r="B7" s="17" t="s">
        <v>0</v>
      </c>
      <c r="C7" s="18">
        <v>170</v>
      </c>
      <c r="D7" s="19" t="s">
        <v>1</v>
      </c>
    </row>
    <row r="8" spans="2:4" ht="12.75">
      <c r="B8" s="17" t="s">
        <v>39</v>
      </c>
      <c r="C8" s="18">
        <v>125</v>
      </c>
      <c r="D8" s="19" t="s">
        <v>2</v>
      </c>
    </row>
    <row r="9" spans="2:4" ht="12.75">
      <c r="B9" s="17" t="s">
        <v>3</v>
      </c>
      <c r="C9" s="18">
        <v>622</v>
      </c>
      <c r="D9" s="19" t="s">
        <v>1</v>
      </c>
    </row>
    <row r="10" spans="2:4" ht="12.75">
      <c r="B10" s="17" t="s">
        <v>4</v>
      </c>
      <c r="C10" s="18">
        <v>35</v>
      </c>
      <c r="D10" s="19" t="s">
        <v>1</v>
      </c>
    </row>
    <row r="11" spans="2:4" ht="12.75">
      <c r="B11" s="17" t="s">
        <v>15</v>
      </c>
      <c r="C11" s="18">
        <v>18</v>
      </c>
      <c r="D11" s="19" t="s">
        <v>2</v>
      </c>
    </row>
    <row r="12" spans="2:4" ht="12.75">
      <c r="B12" s="11" t="s">
        <v>20</v>
      </c>
      <c r="C12" s="12">
        <v>1.2</v>
      </c>
      <c r="D12" s="13"/>
    </row>
    <row r="14" spans="2:8" ht="12.75">
      <c r="B14" s="8" t="s">
        <v>25</v>
      </c>
      <c r="C14" s="9"/>
      <c r="D14" s="10"/>
      <c r="E14" s="30"/>
      <c r="F14" s="31"/>
      <c r="G14" s="31"/>
      <c r="H14" s="32"/>
    </row>
    <row r="15" spans="2:8" ht="12.75">
      <c r="B15" s="14" t="s">
        <v>6</v>
      </c>
      <c r="C15" s="20">
        <f>C5*25.4/2/2/PI()</f>
        <v>60.63803331801213</v>
      </c>
      <c r="D15" s="16" t="s">
        <v>1</v>
      </c>
      <c r="E15" s="3"/>
      <c r="F15" s="4"/>
      <c r="G15" s="4"/>
      <c r="H15" s="5"/>
    </row>
    <row r="16" spans="2:8" ht="12.75">
      <c r="B16" s="17" t="s">
        <v>7</v>
      </c>
      <c r="C16" s="21">
        <f>C6*25.4/2/2/PI()</f>
        <v>64.68056887254626</v>
      </c>
      <c r="D16" s="19" t="s">
        <v>1</v>
      </c>
      <c r="E16" s="3"/>
      <c r="F16" s="4"/>
      <c r="G16" s="4"/>
      <c r="H16" s="5"/>
    </row>
    <row r="17" spans="2:8" ht="12.75">
      <c r="B17" s="17" t="s">
        <v>14</v>
      </c>
      <c r="C17" s="21">
        <f>(C9+0.7*C10)/2</f>
        <v>323.25</v>
      </c>
      <c r="D17" s="19" t="s">
        <v>1</v>
      </c>
      <c r="E17" s="3"/>
      <c r="F17" s="4"/>
      <c r="G17" s="4"/>
      <c r="H17" s="5"/>
    </row>
    <row r="18" spans="2:8" ht="12.75">
      <c r="B18" s="17"/>
      <c r="C18" s="21"/>
      <c r="D18" s="19"/>
      <c r="E18" s="3"/>
      <c r="F18" s="4"/>
      <c r="G18" s="4"/>
      <c r="H18" s="5"/>
    </row>
    <row r="19" spans="2:8" ht="12.75">
      <c r="B19" s="17" t="s">
        <v>29</v>
      </c>
      <c r="C19" s="21">
        <f>9.81*C8*C12</f>
        <v>1471.5</v>
      </c>
      <c r="D19" s="19" t="s">
        <v>5</v>
      </c>
      <c r="E19" s="3" t="s">
        <v>42</v>
      </c>
      <c r="F19" s="4"/>
      <c r="G19" s="4"/>
      <c r="H19" s="5"/>
    </row>
    <row r="20" spans="2:8" ht="12.75">
      <c r="B20" s="17" t="s">
        <v>8</v>
      </c>
      <c r="C20" s="21">
        <f>C7*C19/1000</f>
        <v>250.155</v>
      </c>
      <c r="D20" s="19" t="s">
        <v>9</v>
      </c>
      <c r="E20" s="3" t="s">
        <v>36</v>
      </c>
      <c r="F20" s="4"/>
      <c r="G20" s="4"/>
      <c r="H20" s="5"/>
    </row>
    <row r="21" spans="2:8" ht="12.75">
      <c r="B21" s="17" t="s">
        <v>34</v>
      </c>
      <c r="C21" s="23">
        <f>C20*100/(2*PI())/2/1000</f>
        <v>1.9906702394576539</v>
      </c>
      <c r="D21" s="19" t="s">
        <v>35</v>
      </c>
      <c r="E21" s="3" t="s">
        <v>33</v>
      </c>
      <c r="F21" s="4"/>
      <c r="G21" s="4"/>
      <c r="H21" s="5"/>
    </row>
    <row r="22" spans="2:8" ht="12.75">
      <c r="B22" s="27" t="s">
        <v>11</v>
      </c>
      <c r="C22" s="28">
        <f>C19*C7/C15</f>
        <v>4125.381156213935</v>
      </c>
      <c r="D22" s="29" t="s">
        <v>5</v>
      </c>
      <c r="E22" s="3" t="s">
        <v>37</v>
      </c>
      <c r="F22" s="4"/>
      <c r="G22" s="4"/>
      <c r="H22" s="5"/>
    </row>
    <row r="23" spans="2:8" ht="12.75">
      <c r="B23" s="27" t="s">
        <v>31</v>
      </c>
      <c r="C23" s="28">
        <f>C22/9.81</f>
        <v>420.52815048052344</v>
      </c>
      <c r="D23" s="29" t="s">
        <v>12</v>
      </c>
      <c r="E23" s="3"/>
      <c r="F23" s="4"/>
      <c r="G23" s="4"/>
      <c r="H23" s="5"/>
    </row>
    <row r="24" spans="2:8" ht="12.75">
      <c r="B24" s="17"/>
      <c r="C24" s="18"/>
      <c r="D24" s="19"/>
      <c r="E24" s="3"/>
      <c r="F24" s="4"/>
      <c r="G24" s="4"/>
      <c r="H24" s="5"/>
    </row>
    <row r="25" spans="2:8" ht="12.75">
      <c r="B25" s="27" t="s">
        <v>10</v>
      </c>
      <c r="C25" s="28">
        <f>C20*C6/C5</f>
        <v>266.832</v>
      </c>
      <c r="D25" s="29" t="s">
        <v>9</v>
      </c>
      <c r="E25" s="3" t="s">
        <v>38</v>
      </c>
      <c r="F25" s="4"/>
      <c r="G25" s="4"/>
      <c r="H25" s="5"/>
    </row>
    <row r="26" spans="2:8" ht="12.75">
      <c r="B26" s="17" t="s">
        <v>13</v>
      </c>
      <c r="C26" s="21">
        <f>C25/C17*1000</f>
        <v>825.4663573085846</v>
      </c>
      <c r="D26" s="19" t="s">
        <v>5</v>
      </c>
      <c r="E26" s="3" t="s">
        <v>30</v>
      </c>
      <c r="F26" s="4"/>
      <c r="G26" s="4"/>
      <c r="H26" s="5"/>
    </row>
    <row r="27" spans="2:8" ht="12.75">
      <c r="B27" s="17" t="s">
        <v>31</v>
      </c>
      <c r="C27" s="21">
        <f>C26/9.81</f>
        <v>84.14539829853054</v>
      </c>
      <c r="D27" s="19" t="s">
        <v>12</v>
      </c>
      <c r="E27" s="3"/>
      <c r="F27" s="4"/>
      <c r="G27" s="4"/>
      <c r="H27" s="5"/>
    </row>
    <row r="28" spans="2:8" ht="12.75">
      <c r="B28" s="17"/>
      <c r="C28" s="21"/>
      <c r="D28" s="19"/>
      <c r="E28" s="3"/>
      <c r="F28" s="4"/>
      <c r="G28" s="4"/>
      <c r="H28" s="5"/>
    </row>
    <row r="29" spans="2:8" ht="12.75">
      <c r="B29" s="17" t="s">
        <v>16</v>
      </c>
      <c r="C29" s="22">
        <f>C26/(C11+C8)*0.5</f>
        <v>2.8862460045754705</v>
      </c>
      <c r="D29" s="19" t="s">
        <v>17</v>
      </c>
      <c r="E29" s="3" t="s">
        <v>18</v>
      </c>
      <c r="F29" s="4"/>
      <c r="G29" s="4"/>
      <c r="H29" s="5"/>
    </row>
    <row r="30" spans="2:8" ht="12.75">
      <c r="B30" s="17" t="s">
        <v>32</v>
      </c>
      <c r="C30" s="23">
        <f>C29/9.81</f>
        <v>0.2942146793654914</v>
      </c>
      <c r="D30" s="19" t="s">
        <v>19</v>
      </c>
      <c r="E30" s="3"/>
      <c r="F30" s="4"/>
      <c r="G30" s="4"/>
      <c r="H30" s="5"/>
    </row>
    <row r="31" spans="2:8" ht="12.75">
      <c r="B31" s="33" t="s">
        <v>44</v>
      </c>
      <c r="C31" s="35">
        <f>ASIN(C30)*180/PI()</f>
        <v>17.11045209182041</v>
      </c>
      <c r="D31" s="34" t="s">
        <v>45</v>
      </c>
      <c r="E31" s="3"/>
      <c r="F31" s="4"/>
      <c r="G31" s="4"/>
      <c r="H31" s="5"/>
    </row>
    <row r="32" spans="2:8" ht="12.75">
      <c r="B32" s="33" t="s">
        <v>43</v>
      </c>
      <c r="C32" s="35">
        <f>TAN(C31*PI()/180)*100</f>
        <v>30.78398692887999</v>
      </c>
      <c r="D32" s="34" t="s">
        <v>46</v>
      </c>
      <c r="E32" s="3"/>
      <c r="F32" s="4"/>
      <c r="G32" s="4"/>
      <c r="H32" s="5"/>
    </row>
    <row r="33" spans="2:8" ht="12.75">
      <c r="B33" s="24" t="s">
        <v>41</v>
      </c>
      <c r="C33" s="25">
        <f>100/3.6/C29</f>
        <v>9.624189252663351</v>
      </c>
      <c r="D33" s="26" t="s">
        <v>21</v>
      </c>
      <c r="E33" s="6" t="s">
        <v>28</v>
      </c>
      <c r="F33" s="2"/>
      <c r="G33" s="2"/>
      <c r="H33" s="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Bettge</dc:creator>
  <cp:keywords/>
  <dc:description/>
  <cp:lastModifiedBy>Bettge</cp:lastModifiedBy>
  <cp:lastPrinted>2000-10-05T19:56:00Z</cp:lastPrinted>
  <dcterms:created xsi:type="dcterms:W3CDTF">2000-10-05T18:49:52Z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